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STUDY\EPAT\05 EFS - Equity, FX &amp; Futures Strategies\EFS06 - Trading ETFs\EFS06 Inclass Exercises File\"/>
    </mc:Choice>
  </mc:AlternateContent>
  <xr:revisionPtr revIDLastSave="0" documentId="13_ncr:1_{A721016A-85D6-4D1B-BFFB-FFE333B48551}" xr6:coauthVersionLast="47" xr6:coauthVersionMax="47" xr10:uidLastSave="{00000000-0000-0000-0000-000000000000}"/>
  <bookViews>
    <workbookView xWindow="26715" yWindow="135" windowWidth="24690" windowHeight="20625" activeTab="5" xr2:uid="{00000000-000D-0000-FFFF-FFFF00000000}"/>
  </bookViews>
  <sheets>
    <sheet name="Slide-21" sheetId="1" r:id="rId1"/>
    <sheet name="Slide-22" sheetId="2" r:id="rId2"/>
    <sheet name="Slide-24" sheetId="4" r:id="rId3"/>
    <sheet name="Slide-33" sheetId="5" r:id="rId4"/>
    <sheet name="Slide-39" sheetId="6" r:id="rId5"/>
    <sheet name="Slide-44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7" l="1"/>
  <c r="E15" i="7" s="1"/>
  <c r="E14" i="7"/>
  <c r="E11" i="7"/>
  <c r="E10" i="7"/>
  <c r="E9" i="7"/>
  <c r="E8" i="7"/>
  <c r="E7" i="7"/>
  <c r="E6" i="7"/>
  <c r="E5" i="7"/>
  <c r="E4" i="7"/>
  <c r="E3" i="7"/>
  <c r="E2" i="7"/>
  <c r="E15" i="6"/>
  <c r="F15" i="6"/>
  <c r="E14" i="6"/>
  <c r="E2" i="6"/>
  <c r="E3" i="6"/>
  <c r="E4" i="6"/>
  <c r="E5" i="6"/>
  <c r="E6" i="6"/>
  <c r="E7" i="6"/>
  <c r="E8" i="6"/>
  <c r="E9" i="6"/>
  <c r="E10" i="6"/>
  <c r="E11" i="6"/>
  <c r="E19" i="4"/>
  <c r="E17" i="4"/>
  <c r="E14" i="4"/>
  <c r="E12" i="4"/>
  <c r="E2" i="4"/>
  <c r="E3" i="4"/>
  <c r="E4" i="4"/>
  <c r="E5" i="4"/>
  <c r="E6" i="4"/>
  <c r="E7" i="4"/>
  <c r="E8" i="4"/>
  <c r="E9" i="4"/>
  <c r="E10" i="4"/>
  <c r="E11" i="4"/>
  <c r="E20" i="2"/>
  <c r="E17" i="2"/>
  <c r="E14" i="2"/>
  <c r="E2" i="2"/>
  <c r="E12" i="2" s="1"/>
  <c r="E3" i="2"/>
  <c r="E4" i="2"/>
  <c r="E5" i="2"/>
  <c r="E6" i="2"/>
  <c r="E7" i="2"/>
  <c r="E8" i="2"/>
  <c r="E9" i="2"/>
  <c r="E10" i="2"/>
  <c r="E11" i="2"/>
  <c r="E16" i="7" l="1"/>
  <c r="E19" i="7" s="1"/>
  <c r="E16" i="6" l="1"/>
  <c r="E19" i="6" s="1"/>
</calcChain>
</file>

<file path=xl/sharedStrings.xml><?xml version="1.0" encoding="utf-8"?>
<sst xmlns="http://schemas.openxmlformats.org/spreadsheetml/2006/main" count="109" uniqueCount="35">
  <si>
    <t>Stock</t>
  </si>
  <si>
    <t>Quantity</t>
  </si>
  <si>
    <t>BEL</t>
  </si>
  <si>
    <t>COALINDIA</t>
  </si>
  <si>
    <t>CONCOR</t>
  </si>
  <si>
    <t>ENGINERSIN</t>
  </si>
  <si>
    <t>GAIL</t>
  </si>
  <si>
    <t>IOC</t>
  </si>
  <si>
    <t>OIL</t>
  </si>
  <si>
    <t>ONGC</t>
  </si>
  <si>
    <t>PFC</t>
  </si>
  <si>
    <t>RECLTD</t>
  </si>
  <si>
    <t>Cash component</t>
  </si>
  <si>
    <t>Price</t>
  </si>
  <si>
    <t>units</t>
  </si>
  <si>
    <t>fees</t>
  </si>
  <si>
    <t>20 bps</t>
  </si>
  <si>
    <t>cash</t>
  </si>
  <si>
    <t>Cash</t>
  </si>
  <si>
    <t>cost</t>
  </si>
  <si>
    <t>price</t>
  </si>
  <si>
    <t>fee</t>
  </si>
  <si>
    <t>20bps</t>
  </si>
  <si>
    <t>net</t>
  </si>
  <si>
    <t>&lt;--- Buying (Pay Fees add to Payment)</t>
  </si>
  <si>
    <t>&lt;--- Selling (Pay Fees, Deduct from Cash Received Back)</t>
  </si>
  <si>
    <t>Qty</t>
  </si>
  <si>
    <t>Value</t>
  </si>
  <si>
    <t>ETF Value</t>
  </si>
  <si>
    <t>Units</t>
  </si>
  <si>
    <t>Unit Price</t>
  </si>
  <si>
    <t>Net</t>
  </si>
  <si>
    <t>BUY</t>
  </si>
  <si>
    <t>Markup (bps)</t>
  </si>
  <si>
    <t>&lt;--- Buy/Sell Indicator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</si>
</sst>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0.0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33" borderId="19" xfId="0" applyFill="1" applyBorder="1"/>
    <xf numFmtId="3" fontId="0" fillId="33" borderId="20" xfId="0" applyNumberFormat="1" applyFill="1" applyBorder="1"/>
    <xf numFmtId="0" fontId="17" fillId="34" borderId="17" xfId="0" applyFont="1" applyFill="1" applyBorder="1"/>
    <xf numFmtId="0" fontId="17" fillId="34" borderId="18" xfId="0" applyFont="1" applyFill="1" applyBorder="1"/>
    <xf numFmtId="0" fontId="0" fillId="35" borderId="0" xfId="0" applyFill="1"/>
    <xf numFmtId="0" fontId="17" fillId="34" borderId="10" xfId="0" applyFont="1" applyFill="1" applyBorder="1"/>
    <xf numFmtId="3" fontId="0" fillId="35" borderId="0" xfId="0" applyNumberFormat="1" applyFill="1"/>
    <xf numFmtId="4" fontId="0" fillId="35" borderId="0" xfId="0" applyNumberFormat="1" applyFill="1"/>
    <xf numFmtId="4" fontId="16" fillId="35" borderId="0" xfId="0" applyNumberFormat="1" applyFont="1" applyFill="1"/>
    <xf numFmtId="4" fontId="0" fillId="35" borderId="0" xfId="0" applyNumberFormat="1" applyFill="1" applyAlignment="1">
      <alignment horizontal="center" vertical="center"/>
    </xf>
    <xf numFmtId="4" fontId="16" fillId="35" borderId="0" xfId="0" applyNumberFormat="1" applyFont="1" applyFill="1" applyAlignment="1">
      <alignment horizontal="center" vertical="center"/>
    </xf>
    <xf numFmtId="169" fontId="0" fillId="35" borderId="0" xfId="0" applyNumberFormat="1" applyFill="1"/>
    <xf numFmtId="0" fontId="16" fillId="35" borderId="0" xfId="0" applyFont="1" applyFill="1"/>
    <xf numFmtId="0" fontId="0" fillId="36" borderId="0" xfId="0" applyFill="1" applyAlignment="1">
      <alignment horizontal="center" vertical="center"/>
    </xf>
    <xf numFmtId="0" fontId="0" fillId="37" borderId="0" xfId="0" applyFill="1" applyAlignment="1">
      <alignment horizontal="center" vertical="center"/>
    </xf>
    <xf numFmtId="4" fontId="0" fillId="36" borderId="0" xfId="0" applyNumberFormat="1" applyFill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2"/>
  <sheetViews>
    <sheetView workbookViewId="0">
      <selection activeCell="C2" sqref="C2:C11"/>
    </sheetView>
  </sheetViews>
  <sheetFormatPr defaultColWidth="9.140625" defaultRowHeight="15" x14ac:dyDescent="0.25"/>
  <cols>
    <col min="1" max="1" width="9.140625" style="12"/>
    <col min="2" max="2" width="15.85546875" style="12" bestFit="1" customWidth="1"/>
    <col min="3" max="16384" width="9.140625" style="12"/>
  </cols>
  <sheetData>
    <row r="1" spans="2:3" ht="15.75" thickBot="1" x14ac:dyDescent="0.3">
      <c r="B1" s="10" t="s">
        <v>0</v>
      </c>
      <c r="C1" s="11" t="s">
        <v>1</v>
      </c>
    </row>
    <row r="2" spans="2:3" x14ac:dyDescent="0.25">
      <c r="B2" s="2" t="s">
        <v>2</v>
      </c>
      <c r="C2" s="3">
        <v>33</v>
      </c>
    </row>
    <row r="3" spans="2:3" x14ac:dyDescent="0.25">
      <c r="B3" s="4" t="s">
        <v>3</v>
      </c>
      <c r="C3" s="5">
        <v>1686</v>
      </c>
    </row>
    <row r="4" spans="2:3" x14ac:dyDescent="0.25">
      <c r="B4" s="4" t="s">
        <v>4</v>
      </c>
      <c r="C4" s="5">
        <v>123</v>
      </c>
    </row>
    <row r="5" spans="2:3" x14ac:dyDescent="0.25">
      <c r="B5" s="4" t="s">
        <v>5</v>
      </c>
      <c r="C5" s="5">
        <v>170</v>
      </c>
    </row>
    <row r="6" spans="2:3" x14ac:dyDescent="0.25">
      <c r="B6" s="4" t="s">
        <v>6</v>
      </c>
      <c r="C6" s="5">
        <v>767</v>
      </c>
    </row>
    <row r="7" spans="2:3" x14ac:dyDescent="0.25">
      <c r="B7" s="4" t="s">
        <v>7</v>
      </c>
      <c r="C7" s="5">
        <v>411</v>
      </c>
    </row>
    <row r="8" spans="2:3" x14ac:dyDescent="0.25">
      <c r="B8" s="4" t="s">
        <v>8</v>
      </c>
      <c r="C8" s="5">
        <v>232</v>
      </c>
    </row>
    <row r="9" spans="2:3" x14ac:dyDescent="0.25">
      <c r="B9" s="4" t="s">
        <v>9</v>
      </c>
      <c r="C9" s="5">
        <v>1706</v>
      </c>
    </row>
    <row r="10" spans="2:3" x14ac:dyDescent="0.25">
      <c r="B10" s="4" t="s">
        <v>10</v>
      </c>
      <c r="C10" s="5">
        <v>593</v>
      </c>
    </row>
    <row r="11" spans="2:3" ht="15.75" thickBot="1" x14ac:dyDescent="0.3">
      <c r="B11" s="6" t="s">
        <v>11</v>
      </c>
      <c r="C11" s="7">
        <v>560</v>
      </c>
    </row>
    <row r="12" spans="2:3" ht="15.75" thickBot="1" x14ac:dyDescent="0.3">
      <c r="B12" s="8" t="s">
        <v>12</v>
      </c>
      <c r="C12" s="9">
        <v>45325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20"/>
  <sheetViews>
    <sheetView workbookViewId="0"/>
  </sheetViews>
  <sheetFormatPr defaultColWidth="9.140625" defaultRowHeight="15" x14ac:dyDescent="0.25"/>
  <cols>
    <col min="1" max="1" width="9.140625" style="12"/>
    <col min="2" max="2" width="22.140625" style="12" bestFit="1" customWidth="1"/>
    <col min="3" max="4" width="9.140625" style="12"/>
    <col min="5" max="5" width="13.85546875" style="12" bestFit="1" customWidth="1"/>
    <col min="6" max="6" width="10.5703125" style="12" bestFit="1" customWidth="1"/>
    <col min="7" max="16384" width="9.140625" style="12"/>
  </cols>
  <sheetData>
    <row r="1" spans="2:6" x14ac:dyDescent="0.25">
      <c r="B1" s="13" t="s">
        <v>0</v>
      </c>
      <c r="C1" s="13" t="s">
        <v>1</v>
      </c>
      <c r="D1" s="13" t="s">
        <v>13</v>
      </c>
    </row>
    <row r="2" spans="2:6" x14ac:dyDescent="0.25">
      <c r="B2" s="1" t="s">
        <v>2</v>
      </c>
      <c r="C2" s="1">
        <v>33</v>
      </c>
      <c r="D2" s="1">
        <v>3582.4</v>
      </c>
      <c r="E2" s="17">
        <f t="shared" ref="E2:E11" si="0">C2*D2</f>
        <v>118219.2</v>
      </c>
    </row>
    <row r="3" spans="2:6" x14ac:dyDescent="0.25">
      <c r="B3" s="1" t="s">
        <v>3</v>
      </c>
      <c r="C3" s="1">
        <v>1686</v>
      </c>
      <c r="D3" s="1">
        <v>364</v>
      </c>
      <c r="E3" s="17">
        <f t="shared" si="0"/>
        <v>613704</v>
      </c>
    </row>
    <row r="4" spans="2:6" x14ac:dyDescent="0.25">
      <c r="B4" s="1" t="s">
        <v>4</v>
      </c>
      <c r="C4" s="1">
        <v>123</v>
      </c>
      <c r="D4" s="1">
        <v>1482.2</v>
      </c>
      <c r="E4" s="17">
        <f t="shared" si="0"/>
        <v>182310.6</v>
      </c>
    </row>
    <row r="5" spans="2:6" x14ac:dyDescent="0.25">
      <c r="B5" s="1" t="s">
        <v>5</v>
      </c>
      <c r="C5" s="1">
        <v>170</v>
      </c>
      <c r="D5" s="1">
        <v>213</v>
      </c>
      <c r="E5" s="17">
        <f t="shared" si="0"/>
        <v>36210</v>
      </c>
    </row>
    <row r="6" spans="2:6" x14ac:dyDescent="0.25">
      <c r="B6" s="1" t="s">
        <v>6</v>
      </c>
      <c r="C6" s="1">
        <v>767</v>
      </c>
      <c r="D6" s="1">
        <v>402.9</v>
      </c>
      <c r="E6" s="17">
        <f t="shared" si="0"/>
        <v>309024.3</v>
      </c>
    </row>
    <row r="7" spans="2:6" x14ac:dyDescent="0.25">
      <c r="B7" s="1" t="s">
        <v>7</v>
      </c>
      <c r="C7" s="1">
        <v>411</v>
      </c>
      <c r="D7" s="1">
        <v>348.7</v>
      </c>
      <c r="E7" s="17">
        <f t="shared" si="0"/>
        <v>143315.69999999998</v>
      </c>
    </row>
    <row r="8" spans="2:6" x14ac:dyDescent="0.25">
      <c r="B8" s="1" t="s">
        <v>8</v>
      </c>
      <c r="C8" s="1">
        <v>232</v>
      </c>
      <c r="D8" s="1">
        <v>492.7</v>
      </c>
      <c r="E8" s="17">
        <f t="shared" si="0"/>
        <v>114306.4</v>
      </c>
    </row>
    <row r="9" spans="2:6" x14ac:dyDescent="0.25">
      <c r="B9" s="1" t="s">
        <v>9</v>
      </c>
      <c r="C9" s="1">
        <v>1706</v>
      </c>
      <c r="D9" s="1">
        <v>320</v>
      </c>
      <c r="E9" s="17">
        <f t="shared" si="0"/>
        <v>545920</v>
      </c>
    </row>
    <row r="10" spans="2:6" x14ac:dyDescent="0.25">
      <c r="B10" s="1" t="s">
        <v>10</v>
      </c>
      <c r="C10" s="1">
        <v>593</v>
      </c>
      <c r="D10" s="1">
        <v>294.89999999999998</v>
      </c>
      <c r="E10" s="17">
        <f t="shared" si="0"/>
        <v>174875.69999999998</v>
      </c>
    </row>
    <row r="11" spans="2:6" x14ac:dyDescent="0.25">
      <c r="B11" s="1" t="s">
        <v>11</v>
      </c>
      <c r="C11" s="1">
        <v>560</v>
      </c>
      <c r="D11" s="1">
        <v>350.8</v>
      </c>
      <c r="E11" s="17">
        <f t="shared" si="0"/>
        <v>196448</v>
      </c>
    </row>
    <row r="12" spans="2:6" x14ac:dyDescent="0.25">
      <c r="E12" s="18">
        <f>SUM(E2:E11)</f>
        <v>2434333.9</v>
      </c>
    </row>
    <row r="14" spans="2:6" x14ac:dyDescent="0.25">
      <c r="C14" s="12" t="s">
        <v>16</v>
      </c>
      <c r="D14" s="12" t="s">
        <v>15</v>
      </c>
      <c r="E14" s="15">
        <f>E12*0.2%</f>
        <v>4868.6678000000002</v>
      </c>
      <c r="F14" s="20" t="s">
        <v>24</v>
      </c>
    </row>
    <row r="15" spans="2:6" x14ac:dyDescent="0.25">
      <c r="D15" s="12" t="s">
        <v>17</v>
      </c>
      <c r="E15" s="15">
        <v>45325</v>
      </c>
    </row>
    <row r="17" spans="4:5" x14ac:dyDescent="0.25">
      <c r="D17" s="12" t="s">
        <v>19</v>
      </c>
      <c r="E17" s="15">
        <f>E12+E14+E15</f>
        <v>2484527.5677999998</v>
      </c>
    </row>
    <row r="18" spans="4:5" x14ac:dyDescent="0.25">
      <c r="D18" s="12" t="s">
        <v>14</v>
      </c>
      <c r="E18" s="12">
        <v>100000</v>
      </c>
    </row>
    <row r="20" spans="4:5" x14ac:dyDescent="0.25">
      <c r="D20" s="12" t="s">
        <v>20</v>
      </c>
      <c r="E20" s="12">
        <f>E17/E18</f>
        <v>24.845275678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9"/>
  <sheetViews>
    <sheetView workbookViewId="0"/>
  </sheetViews>
  <sheetFormatPr defaultColWidth="9.140625" defaultRowHeight="15" x14ac:dyDescent="0.25"/>
  <cols>
    <col min="1" max="1" width="9.140625" style="12"/>
    <col min="2" max="2" width="22.140625" style="12" bestFit="1" customWidth="1"/>
    <col min="3" max="4" width="9.140625" style="12"/>
    <col min="5" max="5" width="11.7109375" style="12" bestFit="1" customWidth="1"/>
    <col min="6" max="16384" width="9.140625" style="12"/>
  </cols>
  <sheetData>
    <row r="1" spans="2:6" x14ac:dyDescent="0.25">
      <c r="B1" s="13" t="s">
        <v>0</v>
      </c>
      <c r="C1" s="13" t="s">
        <v>1</v>
      </c>
      <c r="D1" s="13" t="s">
        <v>13</v>
      </c>
    </row>
    <row r="2" spans="2:6" x14ac:dyDescent="0.25">
      <c r="B2" s="1" t="s">
        <v>2</v>
      </c>
      <c r="C2" s="1">
        <v>33</v>
      </c>
      <c r="D2" s="1">
        <v>3582.4</v>
      </c>
      <c r="E2" s="15">
        <f t="shared" ref="E2:E11" si="0">C2*D2</f>
        <v>118219.2</v>
      </c>
    </row>
    <row r="3" spans="2:6" x14ac:dyDescent="0.25">
      <c r="B3" s="1" t="s">
        <v>3</v>
      </c>
      <c r="C3" s="1">
        <v>1686</v>
      </c>
      <c r="D3" s="1">
        <v>364</v>
      </c>
      <c r="E3" s="15">
        <f t="shared" si="0"/>
        <v>613704</v>
      </c>
    </row>
    <row r="4" spans="2:6" x14ac:dyDescent="0.25">
      <c r="B4" s="1" t="s">
        <v>4</v>
      </c>
      <c r="C4" s="1">
        <v>123</v>
      </c>
      <c r="D4" s="1">
        <v>1482.2</v>
      </c>
      <c r="E4" s="15">
        <f t="shared" si="0"/>
        <v>182310.6</v>
      </c>
    </row>
    <row r="5" spans="2:6" x14ac:dyDescent="0.25">
      <c r="B5" s="1" t="s">
        <v>5</v>
      </c>
      <c r="C5" s="1">
        <v>170</v>
      </c>
      <c r="D5" s="1">
        <v>213</v>
      </c>
      <c r="E5" s="15">
        <f t="shared" si="0"/>
        <v>36210</v>
      </c>
    </row>
    <row r="6" spans="2:6" x14ac:dyDescent="0.25">
      <c r="B6" s="1" t="s">
        <v>6</v>
      </c>
      <c r="C6" s="1">
        <v>767</v>
      </c>
      <c r="D6" s="1">
        <v>402.9</v>
      </c>
      <c r="E6" s="15">
        <f t="shared" si="0"/>
        <v>309024.3</v>
      </c>
    </row>
    <row r="7" spans="2:6" x14ac:dyDescent="0.25">
      <c r="B7" s="1" t="s">
        <v>7</v>
      </c>
      <c r="C7" s="1">
        <v>411</v>
      </c>
      <c r="D7" s="1">
        <v>348.7</v>
      </c>
      <c r="E7" s="15">
        <f t="shared" si="0"/>
        <v>143315.69999999998</v>
      </c>
    </row>
    <row r="8" spans="2:6" x14ac:dyDescent="0.25">
      <c r="B8" s="1" t="s">
        <v>8</v>
      </c>
      <c r="C8" s="1">
        <v>232</v>
      </c>
      <c r="D8" s="1">
        <v>492.7</v>
      </c>
      <c r="E8" s="15">
        <f t="shared" si="0"/>
        <v>114306.4</v>
      </c>
    </row>
    <row r="9" spans="2:6" x14ac:dyDescent="0.25">
      <c r="B9" s="1" t="s">
        <v>9</v>
      </c>
      <c r="C9" s="1">
        <v>1706</v>
      </c>
      <c r="D9" s="1">
        <v>320</v>
      </c>
      <c r="E9" s="15">
        <f t="shared" si="0"/>
        <v>545920</v>
      </c>
    </row>
    <row r="10" spans="2:6" x14ac:dyDescent="0.25">
      <c r="B10" s="1" t="s">
        <v>10</v>
      </c>
      <c r="C10" s="1">
        <v>593</v>
      </c>
      <c r="D10" s="1">
        <v>294.89999999999998</v>
      </c>
      <c r="E10" s="15">
        <f t="shared" si="0"/>
        <v>174875.69999999998</v>
      </c>
    </row>
    <row r="11" spans="2:6" x14ac:dyDescent="0.25">
      <c r="B11" s="1" t="s">
        <v>11</v>
      </c>
      <c r="C11" s="1">
        <v>560</v>
      </c>
      <c r="D11" s="1">
        <v>350.8</v>
      </c>
      <c r="E11" s="15">
        <f t="shared" si="0"/>
        <v>196448</v>
      </c>
    </row>
    <row r="12" spans="2:6" x14ac:dyDescent="0.25">
      <c r="E12" s="16">
        <f>SUM(E2:E11)</f>
        <v>2434333.9</v>
      </c>
    </row>
    <row r="14" spans="2:6" x14ac:dyDescent="0.25">
      <c r="C14" s="12" t="s">
        <v>22</v>
      </c>
      <c r="D14" s="12" t="s">
        <v>21</v>
      </c>
      <c r="E14" s="12">
        <f>E12*-0.2%</f>
        <v>-4868.6678000000002</v>
      </c>
      <c r="F14" s="20" t="s">
        <v>25</v>
      </c>
    </row>
    <row r="15" spans="2:6" x14ac:dyDescent="0.25">
      <c r="D15" s="12" t="s">
        <v>17</v>
      </c>
      <c r="E15" s="15">
        <v>45325</v>
      </c>
    </row>
    <row r="17" spans="4:5" x14ac:dyDescent="0.25">
      <c r="D17" s="12" t="s">
        <v>23</v>
      </c>
      <c r="E17" s="16">
        <f>E12+E14+E15</f>
        <v>2474790.2322</v>
      </c>
    </row>
    <row r="18" spans="4:5" x14ac:dyDescent="0.25">
      <c r="D18" s="12" t="s">
        <v>14</v>
      </c>
      <c r="E18" s="15">
        <v>100000</v>
      </c>
    </row>
    <row r="19" spans="4:5" x14ac:dyDescent="0.25">
      <c r="D19" s="12" t="s">
        <v>20</v>
      </c>
      <c r="E19" s="12">
        <f>E17/E18</f>
        <v>24.747902321999998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13"/>
  <sheetViews>
    <sheetView workbookViewId="0">
      <selection activeCell="E1" sqref="E1"/>
    </sheetView>
  </sheetViews>
  <sheetFormatPr defaultColWidth="9.140625" defaultRowHeight="15" x14ac:dyDescent="0.25"/>
  <cols>
    <col min="1" max="1" width="9.140625" style="12"/>
    <col min="2" max="2" width="22.140625" style="12" bestFit="1" customWidth="1"/>
    <col min="3" max="16384" width="9.140625" style="12"/>
  </cols>
  <sheetData>
    <row r="1" spans="2:5" x14ac:dyDescent="0.25">
      <c r="B1" s="13" t="s">
        <v>0</v>
      </c>
      <c r="C1" s="13" t="s">
        <v>1</v>
      </c>
      <c r="D1" s="13" t="s">
        <v>13</v>
      </c>
    </row>
    <row r="2" spans="2:5" x14ac:dyDescent="0.25">
      <c r="B2" s="1" t="s">
        <v>2</v>
      </c>
      <c r="C2" s="1">
        <v>33</v>
      </c>
      <c r="D2" s="1">
        <v>3582.4</v>
      </c>
    </row>
    <row r="3" spans="2:5" x14ac:dyDescent="0.25">
      <c r="B3" s="1" t="s">
        <v>3</v>
      </c>
      <c r="C3" s="1">
        <v>1686</v>
      </c>
      <c r="D3" s="1">
        <v>364</v>
      </c>
    </row>
    <row r="4" spans="2:5" x14ac:dyDescent="0.25">
      <c r="B4" s="1" t="s">
        <v>4</v>
      </c>
      <c r="C4" s="1">
        <v>123</v>
      </c>
      <c r="D4" s="1">
        <v>1482.2</v>
      </c>
    </row>
    <row r="5" spans="2:5" x14ac:dyDescent="0.25">
      <c r="B5" s="1" t="s">
        <v>5</v>
      </c>
      <c r="C5" s="1">
        <v>170</v>
      </c>
      <c r="D5" s="1">
        <v>213</v>
      </c>
    </row>
    <row r="6" spans="2:5" x14ac:dyDescent="0.25">
      <c r="B6" s="1" t="s">
        <v>6</v>
      </c>
      <c r="C6" s="1">
        <v>767</v>
      </c>
      <c r="D6" s="1">
        <v>402.9</v>
      </c>
    </row>
    <row r="7" spans="2:5" x14ac:dyDescent="0.25">
      <c r="B7" s="1" t="s">
        <v>7</v>
      </c>
      <c r="C7" s="1">
        <v>411</v>
      </c>
      <c r="D7" s="1">
        <v>348.7</v>
      </c>
    </row>
    <row r="8" spans="2:5" x14ac:dyDescent="0.25">
      <c r="B8" s="1" t="s">
        <v>8</v>
      </c>
      <c r="C8" s="1">
        <v>232</v>
      </c>
      <c r="D8" s="1">
        <v>492.7</v>
      </c>
    </row>
    <row r="9" spans="2:5" x14ac:dyDescent="0.25">
      <c r="B9" s="1" t="s">
        <v>9</v>
      </c>
      <c r="C9" s="1">
        <v>1706</v>
      </c>
      <c r="D9" s="1">
        <v>320</v>
      </c>
    </row>
    <row r="10" spans="2:5" x14ac:dyDescent="0.25">
      <c r="B10" s="1" t="s">
        <v>10</v>
      </c>
      <c r="C10" s="1">
        <v>593</v>
      </c>
      <c r="D10" s="1">
        <v>294.89999999999998</v>
      </c>
    </row>
    <row r="11" spans="2:5" x14ac:dyDescent="0.25">
      <c r="B11" s="1" t="s">
        <v>11</v>
      </c>
      <c r="C11" s="1">
        <v>560</v>
      </c>
      <c r="D11" s="1">
        <v>350.8</v>
      </c>
    </row>
    <row r="13" spans="2:5" x14ac:dyDescent="0.25">
      <c r="E13" s="1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19"/>
  <sheetViews>
    <sheetView workbookViewId="0">
      <selection activeCell="B14" sqref="B14:F19"/>
    </sheetView>
  </sheetViews>
  <sheetFormatPr defaultColWidth="9.140625" defaultRowHeight="15" x14ac:dyDescent="0.25"/>
  <cols>
    <col min="1" max="1" width="9.140625" style="12"/>
    <col min="2" max="2" width="22.140625" style="12" bestFit="1" customWidth="1"/>
    <col min="3" max="4" width="9.140625" style="12"/>
    <col min="5" max="5" width="11.7109375" style="12" bestFit="1" customWidth="1"/>
    <col min="6" max="16384" width="9.140625" style="12"/>
  </cols>
  <sheetData>
    <row r="1" spans="2:6" x14ac:dyDescent="0.25">
      <c r="B1" s="13" t="s">
        <v>0</v>
      </c>
      <c r="C1" s="13" t="s">
        <v>13</v>
      </c>
      <c r="D1" s="12" t="s">
        <v>26</v>
      </c>
      <c r="E1" s="12" t="s">
        <v>27</v>
      </c>
    </row>
    <row r="2" spans="2:6" x14ac:dyDescent="0.25">
      <c r="B2" s="1" t="s">
        <v>2</v>
      </c>
      <c r="C2" s="1">
        <v>3558.31</v>
      </c>
      <c r="D2" s="12">
        <v>33</v>
      </c>
      <c r="E2" s="15">
        <f t="shared" ref="E2:E11" si="0">C2*D2</f>
        <v>117424.23</v>
      </c>
    </row>
    <row r="3" spans="2:6" x14ac:dyDescent="0.25">
      <c r="B3" s="1" t="s">
        <v>3</v>
      </c>
      <c r="C3" s="1">
        <v>363.49</v>
      </c>
      <c r="D3" s="12">
        <v>1686</v>
      </c>
      <c r="E3" s="15">
        <f t="shared" si="0"/>
        <v>612844.14</v>
      </c>
    </row>
    <row r="4" spans="2:6" x14ac:dyDescent="0.25">
      <c r="B4" s="1" t="s">
        <v>4</v>
      </c>
      <c r="C4" s="1">
        <v>1495.01</v>
      </c>
      <c r="D4" s="12">
        <v>123</v>
      </c>
      <c r="E4" s="15">
        <f t="shared" si="0"/>
        <v>183886.23</v>
      </c>
    </row>
    <row r="5" spans="2:6" x14ac:dyDescent="0.25">
      <c r="B5" s="1" t="s">
        <v>5</v>
      </c>
      <c r="C5" s="1">
        <v>218.41</v>
      </c>
      <c r="D5" s="12">
        <v>170</v>
      </c>
      <c r="E5" s="15">
        <f t="shared" si="0"/>
        <v>37129.699999999997</v>
      </c>
    </row>
    <row r="6" spans="2:6" x14ac:dyDescent="0.25">
      <c r="B6" s="1" t="s">
        <v>6</v>
      </c>
      <c r="C6" s="1">
        <v>398.9</v>
      </c>
      <c r="D6" s="12">
        <v>767</v>
      </c>
      <c r="E6" s="15">
        <f t="shared" si="0"/>
        <v>305956.3</v>
      </c>
    </row>
    <row r="7" spans="2:6" x14ac:dyDescent="0.25">
      <c r="B7" s="1" t="s">
        <v>7</v>
      </c>
      <c r="C7" s="1">
        <v>357.39</v>
      </c>
      <c r="D7" s="12">
        <v>411</v>
      </c>
      <c r="E7" s="15">
        <f t="shared" si="0"/>
        <v>146887.29</v>
      </c>
    </row>
    <row r="8" spans="2:6" x14ac:dyDescent="0.25">
      <c r="B8" s="1" t="s">
        <v>8</v>
      </c>
      <c r="C8" s="1">
        <v>506.12</v>
      </c>
      <c r="D8" s="12">
        <v>232</v>
      </c>
      <c r="E8" s="15">
        <f t="shared" si="0"/>
        <v>117419.84</v>
      </c>
    </row>
    <row r="9" spans="2:6" x14ac:dyDescent="0.25">
      <c r="B9" s="1" t="s">
        <v>9</v>
      </c>
      <c r="C9" s="1">
        <v>324.17</v>
      </c>
      <c r="D9" s="12">
        <v>1706</v>
      </c>
      <c r="E9" s="15">
        <f t="shared" si="0"/>
        <v>553034.02</v>
      </c>
    </row>
    <row r="10" spans="2:6" x14ac:dyDescent="0.25">
      <c r="B10" s="1" t="s">
        <v>10</v>
      </c>
      <c r="C10" s="1">
        <v>298.27999999999997</v>
      </c>
      <c r="D10" s="12">
        <v>593</v>
      </c>
      <c r="E10" s="15">
        <f t="shared" si="0"/>
        <v>176880.03999999998</v>
      </c>
    </row>
    <row r="11" spans="2:6" x14ac:dyDescent="0.25">
      <c r="B11" s="1" t="s">
        <v>11</v>
      </c>
      <c r="C11" s="1">
        <v>344.87</v>
      </c>
      <c r="D11" s="12">
        <v>560</v>
      </c>
      <c r="E11" s="15">
        <f t="shared" si="0"/>
        <v>193127.2</v>
      </c>
    </row>
    <row r="12" spans="2:6" x14ac:dyDescent="0.25">
      <c r="B12" s="12" t="s">
        <v>18</v>
      </c>
      <c r="E12" s="15">
        <v>45325</v>
      </c>
    </row>
    <row r="14" spans="2:6" x14ac:dyDescent="0.25">
      <c r="B14" s="12" t="s">
        <v>28</v>
      </c>
      <c r="E14" s="15">
        <f>SUM(E2:E12)</f>
        <v>2489913.9900000002</v>
      </c>
    </row>
    <row r="15" spans="2:6" x14ac:dyDescent="0.25">
      <c r="B15" s="12" t="s">
        <v>33</v>
      </c>
      <c r="C15" s="12">
        <v>35</v>
      </c>
      <c r="E15" s="15">
        <f>F15*E14*C15/10000</f>
        <v>8714.6989650000014</v>
      </c>
      <c r="F15" s="22">
        <f>IF(F19="BUY",1,-1)</f>
        <v>1</v>
      </c>
    </row>
    <row r="16" spans="2:6" x14ac:dyDescent="0.25">
      <c r="B16" s="12" t="s">
        <v>31</v>
      </c>
      <c r="E16" s="15">
        <f>E14+E15</f>
        <v>2498628.6889650002</v>
      </c>
    </row>
    <row r="17" spans="2:6" x14ac:dyDescent="0.25">
      <c r="E17" s="15"/>
    </row>
    <row r="18" spans="2:6" x14ac:dyDescent="0.25">
      <c r="B18" s="12" t="s">
        <v>29</v>
      </c>
      <c r="E18" s="14">
        <v>100000</v>
      </c>
    </row>
    <row r="19" spans="2:6" x14ac:dyDescent="0.25">
      <c r="B19" s="12" t="s">
        <v>30</v>
      </c>
      <c r="E19" s="19">
        <f>E16/E18</f>
        <v>24.986286889650003</v>
      </c>
      <c r="F19" s="21" t="s">
        <v>32</v>
      </c>
    </row>
  </sheetData>
  <dataValidations count="1">
    <dataValidation type="list" allowBlank="1" showInputMessage="1" showErrorMessage="1" sqref="F19" xr:uid="{C50F1EC3-4E5A-41EE-891F-79BB8A6B429B}">
      <formula1>"BUY,SELL"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G19"/>
  <sheetViews>
    <sheetView tabSelected="1" workbookViewId="0"/>
  </sheetViews>
  <sheetFormatPr defaultColWidth="9.140625" defaultRowHeight="15" x14ac:dyDescent="0.25"/>
  <cols>
    <col min="1" max="1" width="9.140625" style="12"/>
    <col min="2" max="2" width="22.140625" style="12" bestFit="1" customWidth="1"/>
    <col min="3" max="4" width="9.140625" style="12"/>
    <col min="5" max="5" width="11.7109375" style="12" bestFit="1" customWidth="1"/>
    <col min="6" max="16384" width="9.140625" style="12"/>
  </cols>
  <sheetData>
    <row r="1" spans="2:7" x14ac:dyDescent="0.25">
      <c r="B1" s="13" t="s">
        <v>0</v>
      </c>
      <c r="C1" s="13" t="s">
        <v>13</v>
      </c>
      <c r="D1" s="12" t="s">
        <v>26</v>
      </c>
      <c r="E1" s="12" t="s">
        <v>27</v>
      </c>
    </row>
    <row r="2" spans="2:7" x14ac:dyDescent="0.25">
      <c r="B2" s="1" t="s">
        <v>2</v>
      </c>
      <c r="C2" s="1">
        <v>3543.87</v>
      </c>
      <c r="D2" s="12">
        <v>33</v>
      </c>
      <c r="E2" s="15">
        <f t="shared" ref="E2:E11" si="0">C2*D2</f>
        <v>116947.70999999999</v>
      </c>
    </row>
    <row r="3" spans="2:7" x14ac:dyDescent="0.25">
      <c r="B3" s="1" t="s">
        <v>3</v>
      </c>
      <c r="C3" s="1">
        <v>369.5</v>
      </c>
      <c r="D3" s="12">
        <v>1686</v>
      </c>
      <c r="E3" s="15">
        <f t="shared" si="0"/>
        <v>622977</v>
      </c>
    </row>
    <row r="4" spans="2:7" x14ac:dyDescent="0.25">
      <c r="B4" s="1" t="s">
        <v>4</v>
      </c>
      <c r="C4" s="1">
        <v>1495.05</v>
      </c>
      <c r="D4" s="12">
        <v>123</v>
      </c>
      <c r="E4" s="15">
        <f t="shared" si="0"/>
        <v>183891.15</v>
      </c>
    </row>
    <row r="5" spans="2:7" x14ac:dyDescent="0.25">
      <c r="B5" s="1" t="s">
        <v>5</v>
      </c>
      <c r="C5" s="1">
        <v>210.53</v>
      </c>
      <c r="D5" s="12">
        <v>170</v>
      </c>
      <c r="E5" s="15">
        <f t="shared" si="0"/>
        <v>35790.1</v>
      </c>
    </row>
    <row r="6" spans="2:7" x14ac:dyDescent="0.25">
      <c r="B6" s="1" t="s">
        <v>6</v>
      </c>
      <c r="C6" s="1">
        <v>413.86</v>
      </c>
      <c r="D6" s="12">
        <v>767</v>
      </c>
      <c r="E6" s="15">
        <f t="shared" si="0"/>
        <v>317430.62</v>
      </c>
    </row>
    <row r="7" spans="2:7" x14ac:dyDescent="0.25">
      <c r="B7" s="1" t="s">
        <v>7</v>
      </c>
      <c r="C7" s="1">
        <v>358.18</v>
      </c>
      <c r="D7" s="12">
        <v>411</v>
      </c>
      <c r="E7" s="15">
        <f t="shared" si="0"/>
        <v>147211.98000000001</v>
      </c>
    </row>
    <row r="8" spans="2:7" x14ac:dyDescent="0.25">
      <c r="B8" s="1" t="s">
        <v>8</v>
      </c>
      <c r="C8" s="1">
        <v>486.03</v>
      </c>
      <c r="D8" s="12">
        <v>232</v>
      </c>
      <c r="E8" s="15">
        <f t="shared" si="0"/>
        <v>112758.95999999999</v>
      </c>
    </row>
    <row r="9" spans="2:7" x14ac:dyDescent="0.25">
      <c r="B9" s="1" t="s">
        <v>9</v>
      </c>
      <c r="C9" s="1">
        <v>326.94</v>
      </c>
      <c r="D9" s="12">
        <v>1706</v>
      </c>
      <c r="E9" s="15">
        <f t="shared" si="0"/>
        <v>557759.64</v>
      </c>
    </row>
    <row r="10" spans="2:7" x14ac:dyDescent="0.25">
      <c r="B10" s="1" t="s">
        <v>10</v>
      </c>
      <c r="C10" s="1">
        <v>295.89999999999998</v>
      </c>
      <c r="D10" s="12">
        <v>593</v>
      </c>
      <c r="E10" s="15">
        <f t="shared" si="0"/>
        <v>175468.69999999998</v>
      </c>
    </row>
    <row r="11" spans="2:7" x14ac:dyDescent="0.25">
      <c r="B11" s="1" t="s">
        <v>11</v>
      </c>
      <c r="C11" s="1">
        <v>353.43</v>
      </c>
      <c r="D11" s="12">
        <v>560</v>
      </c>
      <c r="E11" s="15">
        <f t="shared" si="0"/>
        <v>197920.80000000002</v>
      </c>
    </row>
    <row r="12" spans="2:7" x14ac:dyDescent="0.25">
      <c r="B12" s="12" t="s">
        <v>18</v>
      </c>
      <c r="E12" s="15">
        <v>45325</v>
      </c>
    </row>
    <row r="13" spans="2:7" x14ac:dyDescent="0.25">
      <c r="D13" s="14"/>
    </row>
    <row r="14" spans="2:7" x14ac:dyDescent="0.25">
      <c r="B14" s="12" t="s">
        <v>28</v>
      </c>
      <c r="E14" s="15">
        <f>SUM(E2:E12)</f>
        <v>2513481.66</v>
      </c>
    </row>
    <row r="15" spans="2:7" x14ac:dyDescent="0.25">
      <c r="B15" s="12" t="s">
        <v>33</v>
      </c>
      <c r="C15" s="23">
        <v>35</v>
      </c>
      <c r="E15" s="15">
        <f>F15*E14*C15/10000</f>
        <v>8797.1858100000009</v>
      </c>
      <c r="F15" s="22">
        <f>IF(F19="BUY",1,-1)</f>
        <v>1</v>
      </c>
      <c r="G15" s="12" t="s">
        <v>34</v>
      </c>
    </row>
    <row r="16" spans="2:7" x14ac:dyDescent="0.25">
      <c r="B16" s="12" t="s">
        <v>31</v>
      </c>
      <c r="E16" s="15">
        <f>E14+E15</f>
        <v>2522278.8458100003</v>
      </c>
    </row>
    <row r="17" spans="2:6" x14ac:dyDescent="0.25">
      <c r="E17" s="15"/>
    </row>
    <row r="18" spans="2:6" x14ac:dyDescent="0.25">
      <c r="B18" s="12" t="s">
        <v>29</v>
      </c>
      <c r="E18" s="14">
        <v>100000</v>
      </c>
    </row>
    <row r="19" spans="2:6" x14ac:dyDescent="0.25">
      <c r="B19" s="12" t="s">
        <v>30</v>
      </c>
      <c r="E19" s="19">
        <f>E16/E18</f>
        <v>25.222788458100002</v>
      </c>
      <c r="F19" s="21" t="s">
        <v>32</v>
      </c>
    </row>
  </sheetData>
  <dataValidations count="1">
    <dataValidation type="list" allowBlank="1" showInputMessage="1" showErrorMessage="1" sqref="F19" xr:uid="{D0B05376-6FEA-4F26-AC3B-76FDBE883C20}">
      <formula1>"BUY,SELL"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Slide-21</vt:lpstr>
      <vt:lpstr>Slide-22</vt:lpstr>
      <vt:lpstr>Slide-24</vt:lpstr>
      <vt:lpstr>Slide-33</vt:lpstr>
      <vt:lpstr>Slide-39</vt:lpstr>
      <vt:lpstr>Slide-44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radha</dc:creator>
  <cp:lastModifiedBy>Nicholas Burgess</cp:lastModifiedBy>
  <dcterms:created xsi:type="dcterms:W3CDTF">2015-03-16T08:22:16Z</dcterms:created>
  <dcterms:modified xsi:type="dcterms:W3CDTF">2023-10-08T07:26:35Z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016c93c0-fbfa-4f1a-9900-abd35b6a5171</vt:lpwstr>
  </property>
</Properties>
</file>